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er/Downloads/"/>
    </mc:Choice>
  </mc:AlternateContent>
  <xr:revisionPtr revIDLastSave="0" documentId="13_ncr:1_{C6F5892B-10E6-AD4E-A814-E0913A19B3EE}" xr6:coauthVersionLast="47" xr6:coauthVersionMax="47" xr10:uidLastSave="{00000000-0000-0000-0000-000000000000}"/>
  <bookViews>
    <workbookView xWindow="0" yWindow="500" windowWidth="33600" windowHeight="19500" xr2:uid="{95970C44-2FBB-1245-B914-F6D3ED00B9C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2" i="1" s="1"/>
  <c r="E32" i="1"/>
  <c r="H22" i="1" l="1"/>
  <c r="E19" i="1"/>
  <c r="H33" i="1"/>
  <c r="E33" i="1" s="1"/>
  <c r="E31" i="1"/>
  <c r="H31" i="1" s="1"/>
  <c r="H30" i="1"/>
  <c r="H29" i="1"/>
  <c r="H24" i="1"/>
  <c r="H23" i="1"/>
  <c r="H21" i="1"/>
  <c r="E20" i="1"/>
  <c r="H20" i="1" s="1"/>
  <c r="E36" i="1" l="1"/>
  <c r="H36" i="1" s="1"/>
  <c r="H19" i="1"/>
  <c r="E38" i="1"/>
  <c r="H32" i="1"/>
  <c r="H28" i="1"/>
  <c r="H38" i="1" l="1"/>
</calcChain>
</file>

<file path=xl/sharedStrings.xml><?xml version="1.0" encoding="utf-8"?>
<sst xmlns="http://schemas.openxmlformats.org/spreadsheetml/2006/main" count="102" uniqueCount="65">
  <si>
    <t>Nieuwbouw woning, vrijstaand</t>
  </si>
  <si>
    <t>In te vullen variabelen</t>
  </si>
  <si>
    <t>0.</t>
  </si>
  <si>
    <t>Kosten grond</t>
  </si>
  <si>
    <t>€</t>
  </si>
  <si>
    <t>Afmeting woning</t>
  </si>
  <si>
    <t>m2</t>
  </si>
  <si>
    <t>Vrije hoogte plafonds</t>
  </si>
  <si>
    <t>Onderdeel</t>
  </si>
  <si>
    <t>invullen</t>
  </si>
  <si>
    <t>extra info</t>
  </si>
  <si>
    <t>m</t>
  </si>
  <si>
    <t>2,6m is een standaard hoogte</t>
  </si>
  <si>
    <t>vul in: JA of NEE</t>
  </si>
  <si>
    <t>Reservering keuken</t>
  </si>
  <si>
    <t>1.</t>
  </si>
  <si>
    <t>Energieneutraal</t>
  </si>
  <si>
    <t>Kosten voorbereiding</t>
  </si>
  <si>
    <t>1.1</t>
  </si>
  <si>
    <t>1.2</t>
  </si>
  <si>
    <t>Constructeur</t>
  </si>
  <si>
    <t>1.3</t>
  </si>
  <si>
    <t>1.4</t>
  </si>
  <si>
    <t>Bodemonderzoek verontreiniging</t>
  </si>
  <si>
    <t>1.5</t>
  </si>
  <si>
    <t>Sondering en fundatieadvies</t>
  </si>
  <si>
    <t>1.6</t>
  </si>
  <si>
    <t>Architect: Ontwerp, vergunningaanvraag, bestek en werktekeningen</t>
  </si>
  <si>
    <t>Excl BTW</t>
  </si>
  <si>
    <t>Incl. BTW</t>
  </si>
  <si>
    <t>opmerkingen</t>
  </si>
  <si>
    <t>Verschil per gemeene</t>
  </si>
  <si>
    <t>Afhankelijk van locatie</t>
  </si>
  <si>
    <t>2.</t>
  </si>
  <si>
    <t>Kosten bouw</t>
  </si>
  <si>
    <t>2.1</t>
  </si>
  <si>
    <t>Kosten aansluiting NUTS bedrijven</t>
  </si>
  <si>
    <t>Kosten aansluiting riolering</t>
  </si>
  <si>
    <t>Onvoorzien</t>
  </si>
  <si>
    <t>Reservering sanitair/tegels</t>
  </si>
  <si>
    <t>Toeslag energieneutraal</t>
  </si>
  <si>
    <t>2.2</t>
  </si>
  <si>
    <t>2.3</t>
  </si>
  <si>
    <t>2.4</t>
  </si>
  <si>
    <t>2.5</t>
  </si>
  <si>
    <t>2.6</t>
  </si>
  <si>
    <t>Keuken/sanitair/inrichting</t>
  </si>
  <si>
    <t>Reservering vaste inrichting (vloerbedekking, blindering) incl BTW</t>
  </si>
  <si>
    <t>Afhankelijk van gemeene</t>
  </si>
  <si>
    <t>incl BTW</t>
  </si>
  <si>
    <t>Afmeting garage/berging</t>
  </si>
  <si>
    <t>NEE</t>
  </si>
  <si>
    <t>Optioneel</t>
  </si>
  <si>
    <t>Deze berekening geeft een grove indicatie van te verwachten bouwkosten en is afhankelijk van vele factoren.</t>
  </si>
  <si>
    <t>Aan dezeberekening kunnen gee rechten worden ontleend. Indien u in detail wilt weten wat de mogelijkheden zijn, kunt u contact met ons opnemen via:</t>
  </si>
  <si>
    <t>info@studiomarchitectuur.nl</t>
  </si>
  <si>
    <t>TOTAAL KOSTEN BOUW WONING, SLEUTELKLAAR, INCL KEUKEN EN SANITAIR</t>
  </si>
  <si>
    <t>vul hier in hoe groot u de woning wilt maken</t>
  </si>
  <si>
    <t>Vul hier in wat de kosten van uw grond zijn</t>
  </si>
  <si>
    <t>Leges gemeente tbv vergunning (afhankelijk van gemeente)</t>
  </si>
  <si>
    <t>Kosten bouw woning en garage, basis</t>
  </si>
  <si>
    <t>Zoals boven ingevuld</t>
  </si>
  <si>
    <t>Architect: tweewekelijks toezicht tijdens bouw + deelname bouwvergaderingen</t>
  </si>
  <si>
    <t>TOTAAL INCL KOSTEN GROND, ARCHITECT  EN BIJKOMENDE KOSTEN / VOORBEREIDING</t>
  </si>
  <si>
    <t>Raming investering -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</si>
</sst>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1"/>
      <color theme="4"/>
      <name val="Calibri Light"/>
      <family val="2"/>
      <scheme val="major"/>
    </font>
    <font>
      <b/>
      <sz val="13"/>
      <color theme="2" tint="-0.24991607409894101"/>
      <name val="Calibri"/>
      <family val="2"/>
      <scheme val="minor"/>
    </font>
    <font>
      <b/>
      <sz val="31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3" borderId="1" xfId="0" applyFill="1" applyBorder="1"/>
    <xf numFmtId="0" fontId="11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left"/>
    </xf>
    <xf numFmtId="3" fontId="8" fillId="3" borderId="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4" fillId="3" borderId="3" xfId="1" applyFont="1" applyFill="1" applyBorder="1" applyAlignment="1">
      <alignment horizontal="left" vertical="center"/>
    </xf>
    <xf numFmtId="3" fontId="0" fillId="3" borderId="4" xfId="2" applyNumberFormat="1" applyFont="1" applyFill="1" applyBorder="1">
      <alignment vertical="center"/>
    </xf>
    <xf numFmtId="3" fontId="0" fillId="3" borderId="4" xfId="2" applyNumberFormat="1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/>
    <xf numFmtId="0" fontId="0" fillId="3" borderId="5" xfId="0" applyFill="1" applyBorder="1"/>
    <xf numFmtId="0" fontId="14" fillId="3" borderId="6" xfId="2" applyFont="1" applyFill="1" applyBorder="1" applyAlignment="1">
      <alignment horizontal="left" vertical="center"/>
    </xf>
    <xf numFmtId="3" fontId="0" fillId="3" borderId="0" xfId="2" applyNumberFormat="1" applyFont="1" applyFill="1">
      <alignment vertical="center"/>
    </xf>
    <xf numFmtId="3" fontId="0" fillId="3" borderId="0" xfId="2" applyNumberFormat="1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7" xfId="0" applyFill="1" applyBorder="1"/>
    <xf numFmtId="0" fontId="0" fillId="3" borderId="6" xfId="0" applyFill="1" applyBorder="1"/>
    <xf numFmtId="0" fontId="0" fillId="3" borderId="0" xfId="0" applyFill="1" applyAlignment="1">
      <alignment horizontal="left"/>
    </xf>
    <xf numFmtId="0" fontId="5" fillId="3" borderId="6" xfId="0" applyFont="1" applyFill="1" applyBorder="1"/>
    <xf numFmtId="0" fontId="5" fillId="3" borderId="0" xfId="0" applyFont="1" applyFill="1"/>
    <xf numFmtId="0" fontId="9" fillId="3" borderId="0" xfId="0" applyFont="1" applyFill="1"/>
    <xf numFmtId="0" fontId="6" fillId="3" borderId="6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10" fontId="0" fillId="3" borderId="0" xfId="0" applyNumberFormat="1" applyFill="1"/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3" fontId="6" fillId="3" borderId="0" xfId="0" applyNumberFormat="1" applyFont="1" applyFill="1" applyAlignment="1">
      <alignment horizontal="left"/>
    </xf>
    <xf numFmtId="3" fontId="6" fillId="3" borderId="0" xfId="0" applyNumberFormat="1" applyFont="1" applyFill="1"/>
    <xf numFmtId="3" fontId="7" fillId="3" borderId="0" xfId="0" applyNumberFormat="1" applyFont="1" applyFill="1"/>
    <xf numFmtId="0" fontId="0" fillId="3" borderId="0" xfId="0" applyFill="1" applyAlignment="1">
      <alignment horizontal="right"/>
    </xf>
    <xf numFmtId="0" fontId="1" fillId="3" borderId="0" xfId="0" applyFont="1" applyFill="1"/>
    <xf numFmtId="164" fontId="13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2" fillId="3" borderId="0" xfId="3" applyFill="1" applyBorder="1"/>
    <xf numFmtId="0" fontId="0" fillId="3" borderId="8" xfId="0" applyFill="1" applyBorder="1"/>
    <xf numFmtId="0" fontId="10" fillId="3" borderId="0" xfId="0" applyFont="1" applyFill="1"/>
    <xf numFmtId="0" fontId="0" fillId="0" borderId="9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3" borderId="4" xfId="1" applyFont="1" applyFill="1" applyBorder="1" applyAlignment="1">
      <alignment horizontal="left" vertical="center"/>
    </xf>
    <xf numFmtId="0" fontId="14" fillId="3" borderId="0" xfId="2" applyFont="1" applyFill="1" applyAlignment="1">
      <alignment horizontal="left" vertical="center"/>
    </xf>
  </cellXfs>
  <cellStyles count="4">
    <cellStyle name="Hyperlink" xfId="3" builtinId="8"/>
    <cellStyle name="Normal" xfId="2" xr:uid="{AD0A0E42-A6C2-4C4A-A61A-51AA0B270F52}"/>
    <cellStyle name="Standaard" xfId="0" builtinId="0"/>
    <cellStyle name="Title" xfId="1" xr:uid="{E4DC5515-23FD-014D-A175-955644412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75445</xdr:colOff>
      <xdr:row>1</xdr:row>
      <xdr:rowOff>117583</xdr:rowOff>
    </xdr:from>
    <xdr:to>
      <xdr:col>9</xdr:col>
      <xdr:colOff>1633826</xdr:colOff>
      <xdr:row>3</xdr:row>
      <xdr:rowOff>42783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399939D-E351-1A4B-94FA-78E751E46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2871" y="318771"/>
          <a:ext cx="3092440" cy="692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studiomarchitectuu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F36C-D2A9-7042-94F8-9EA6501775D7}">
  <sheetPr>
    <pageSetUpPr fitToPage="1"/>
  </sheetPr>
  <dimension ref="B2:K47"/>
  <sheetViews>
    <sheetView tabSelected="1" zoomScale="101" workbookViewId="0">
      <selection activeCell="C4" sqref="C4"/>
    </sheetView>
  </sheetViews>
  <sheetFormatPr baseColWidth="10" defaultRowHeight="16" x14ac:dyDescent="0.2"/>
  <cols>
    <col min="1" max="1" width="3.5" customWidth="1"/>
    <col min="2" max="2" width="5.1640625" customWidth="1"/>
    <col min="3" max="3" width="65.33203125" customWidth="1"/>
    <col min="4" max="4" width="7.33203125" customWidth="1"/>
    <col min="5" max="5" width="13.1640625" style="1" customWidth="1"/>
    <col min="6" max="6" width="5.5" customWidth="1"/>
    <col min="7" max="7" width="2.6640625" customWidth="1"/>
    <col min="8" max="8" width="13.6640625" customWidth="1"/>
    <col min="9" max="9" width="3.83203125" customWidth="1"/>
    <col min="10" max="10" width="22.1640625" customWidth="1"/>
    <col min="11" max="11" width="3.5" customWidth="1"/>
  </cols>
  <sheetData>
    <row r="2" spans="2:11" ht="40" x14ac:dyDescent="0.2">
      <c r="B2" s="10"/>
      <c r="C2" s="48" t="s">
        <v>64</v>
      </c>
      <c r="D2" s="11"/>
      <c r="E2" s="12"/>
      <c r="F2" s="13"/>
      <c r="G2" s="13"/>
      <c r="H2" s="14"/>
      <c r="I2" s="14"/>
      <c r="J2" s="14"/>
      <c r="K2" s="15"/>
    </row>
    <row r="3" spans="2:11" ht="21" x14ac:dyDescent="0.2">
      <c r="B3" s="16"/>
      <c r="C3" s="49" t="s">
        <v>0</v>
      </c>
      <c r="D3" s="17"/>
      <c r="E3" s="18"/>
      <c r="F3" s="19"/>
      <c r="G3" s="19"/>
      <c r="H3" s="20"/>
      <c r="I3" s="20"/>
      <c r="J3" s="20"/>
      <c r="K3" s="21"/>
    </row>
    <row r="4" spans="2:11" ht="37" customHeight="1" x14ac:dyDescent="0.2">
      <c r="B4" s="22"/>
      <c r="C4" s="20"/>
      <c r="D4" s="20"/>
      <c r="E4" s="23"/>
      <c r="F4" s="20"/>
      <c r="G4" s="20"/>
      <c r="H4" s="20"/>
      <c r="I4" s="20"/>
      <c r="J4" s="20"/>
      <c r="K4" s="21"/>
    </row>
    <row r="5" spans="2:11" x14ac:dyDescent="0.2">
      <c r="B5" s="22"/>
      <c r="C5" s="20"/>
      <c r="D5" s="20"/>
      <c r="E5" s="23"/>
      <c r="F5" s="20"/>
      <c r="G5" s="20"/>
      <c r="H5" s="20"/>
      <c r="I5" s="20"/>
      <c r="J5" s="20"/>
      <c r="K5" s="21"/>
    </row>
    <row r="6" spans="2:11" ht="24" x14ac:dyDescent="0.3">
      <c r="B6" s="24" t="s">
        <v>2</v>
      </c>
      <c r="C6" s="25" t="s">
        <v>1</v>
      </c>
      <c r="D6" s="20"/>
      <c r="E6" s="23"/>
      <c r="F6" s="20"/>
      <c r="G6" s="20"/>
      <c r="H6" s="20"/>
      <c r="I6" s="20"/>
      <c r="J6" s="20"/>
      <c r="K6" s="21"/>
    </row>
    <row r="7" spans="2:11" ht="28" customHeight="1" x14ac:dyDescent="0.2">
      <c r="B7" s="22"/>
      <c r="C7" s="2" t="s">
        <v>8</v>
      </c>
      <c r="D7" s="2"/>
      <c r="E7" s="3" t="s">
        <v>9</v>
      </c>
      <c r="F7" s="4"/>
      <c r="G7" s="4"/>
      <c r="H7" s="4" t="s">
        <v>10</v>
      </c>
      <c r="I7" s="4"/>
      <c r="J7" s="4"/>
      <c r="K7" s="21"/>
    </row>
    <row r="8" spans="2:11" x14ac:dyDescent="0.2">
      <c r="B8" s="22"/>
      <c r="C8" s="20" t="s">
        <v>3</v>
      </c>
      <c r="D8" s="20"/>
      <c r="E8" s="8">
        <v>150000</v>
      </c>
      <c r="F8" s="20" t="s">
        <v>4</v>
      </c>
      <c r="G8" s="20"/>
      <c r="H8" s="26" t="s">
        <v>58</v>
      </c>
      <c r="I8" s="20"/>
      <c r="J8" s="20"/>
      <c r="K8" s="21"/>
    </row>
    <row r="9" spans="2:11" x14ac:dyDescent="0.2">
      <c r="B9" s="22"/>
      <c r="C9" s="20" t="s">
        <v>5</v>
      </c>
      <c r="D9" s="20"/>
      <c r="E9" s="8">
        <v>150</v>
      </c>
      <c r="F9" s="20" t="s">
        <v>6</v>
      </c>
      <c r="G9" s="20"/>
      <c r="H9" s="26" t="s">
        <v>57</v>
      </c>
      <c r="I9" s="26"/>
      <c r="J9" s="20"/>
      <c r="K9" s="21"/>
    </row>
    <row r="10" spans="2:11" x14ac:dyDescent="0.2">
      <c r="B10" s="22"/>
      <c r="C10" s="20" t="s">
        <v>50</v>
      </c>
      <c r="D10" s="20"/>
      <c r="E10" s="8">
        <v>0</v>
      </c>
      <c r="F10" s="20" t="s">
        <v>6</v>
      </c>
      <c r="G10" s="20"/>
      <c r="H10" s="26"/>
      <c r="I10" s="26"/>
      <c r="J10" s="20"/>
      <c r="K10" s="21"/>
    </row>
    <row r="11" spans="2:11" x14ac:dyDescent="0.2">
      <c r="B11" s="22"/>
      <c r="C11" s="20" t="s">
        <v>7</v>
      </c>
      <c r="D11" s="20"/>
      <c r="E11" s="9">
        <v>2.6</v>
      </c>
      <c r="F11" s="20" t="s">
        <v>11</v>
      </c>
      <c r="G11" s="20"/>
      <c r="H11" s="26" t="s">
        <v>12</v>
      </c>
      <c r="I11" s="26"/>
      <c r="J11" s="20"/>
      <c r="K11" s="21"/>
    </row>
    <row r="12" spans="2:11" x14ac:dyDescent="0.2">
      <c r="B12" s="22"/>
      <c r="C12" s="20" t="s">
        <v>16</v>
      </c>
      <c r="D12" s="20"/>
      <c r="E12" s="8" t="s">
        <v>51</v>
      </c>
      <c r="F12" s="20"/>
      <c r="G12" s="20"/>
      <c r="H12" s="26" t="s">
        <v>13</v>
      </c>
      <c r="I12" s="26"/>
      <c r="J12" s="20"/>
      <c r="K12" s="21"/>
    </row>
    <row r="13" spans="2:11" x14ac:dyDescent="0.2">
      <c r="B13" s="22"/>
      <c r="C13" s="20" t="s">
        <v>14</v>
      </c>
      <c r="D13" s="20"/>
      <c r="E13" s="8">
        <v>20000</v>
      </c>
      <c r="F13" s="20" t="s">
        <v>4</v>
      </c>
      <c r="G13" s="20"/>
      <c r="H13" s="26" t="s">
        <v>49</v>
      </c>
      <c r="I13" s="26"/>
      <c r="J13" s="20"/>
      <c r="K13" s="21"/>
    </row>
    <row r="14" spans="2:11" x14ac:dyDescent="0.2">
      <c r="B14" s="22"/>
      <c r="C14" s="20" t="s">
        <v>39</v>
      </c>
      <c r="D14" s="20"/>
      <c r="E14" s="8">
        <v>20000</v>
      </c>
      <c r="F14" s="20" t="s">
        <v>4</v>
      </c>
      <c r="G14" s="20"/>
      <c r="H14" s="26" t="s">
        <v>49</v>
      </c>
      <c r="I14" s="26"/>
      <c r="J14" s="20"/>
      <c r="K14" s="21"/>
    </row>
    <row r="15" spans="2:11" x14ac:dyDescent="0.2">
      <c r="B15" s="22"/>
      <c r="C15" s="20" t="s">
        <v>47</v>
      </c>
      <c r="D15" s="20"/>
      <c r="E15" s="8">
        <v>20000</v>
      </c>
      <c r="F15" s="20" t="s">
        <v>4</v>
      </c>
      <c r="G15" s="20"/>
      <c r="H15" s="26" t="s">
        <v>49</v>
      </c>
      <c r="I15" s="26"/>
      <c r="J15" s="20"/>
      <c r="K15" s="21"/>
    </row>
    <row r="16" spans="2:11" ht="19" x14ac:dyDescent="0.25">
      <c r="B16" s="27"/>
      <c r="C16" s="28"/>
      <c r="D16" s="28"/>
      <c r="E16" s="29"/>
      <c r="F16" s="28"/>
      <c r="G16" s="28"/>
      <c r="H16" s="30"/>
      <c r="I16" s="30"/>
      <c r="J16" s="28"/>
      <c r="K16" s="21"/>
    </row>
    <row r="17" spans="2:11" ht="24" x14ac:dyDescent="0.3">
      <c r="B17" s="24" t="s">
        <v>15</v>
      </c>
      <c r="C17" s="25" t="s">
        <v>17</v>
      </c>
      <c r="D17" s="28"/>
      <c r="E17" s="29"/>
      <c r="F17" s="28"/>
      <c r="G17" s="28"/>
      <c r="H17" s="30"/>
      <c r="I17" s="30"/>
      <c r="J17" s="28"/>
      <c r="K17" s="21"/>
    </row>
    <row r="18" spans="2:11" ht="29" customHeight="1" x14ac:dyDescent="0.2">
      <c r="B18" s="22"/>
      <c r="C18" s="4" t="s">
        <v>8</v>
      </c>
      <c r="D18" s="4"/>
      <c r="E18" s="5" t="s">
        <v>28</v>
      </c>
      <c r="F18" s="4"/>
      <c r="G18" s="4"/>
      <c r="H18" s="4" t="s">
        <v>29</v>
      </c>
      <c r="I18" s="4"/>
      <c r="J18" s="4" t="s">
        <v>30</v>
      </c>
      <c r="K18" s="21"/>
    </row>
    <row r="19" spans="2:11" x14ac:dyDescent="0.2">
      <c r="B19" s="22" t="s">
        <v>18</v>
      </c>
      <c r="C19" s="20" t="s">
        <v>27</v>
      </c>
      <c r="D19" s="31">
        <v>4.4999999999999998E-2</v>
      </c>
      <c r="E19" s="32">
        <f>E28*D19</f>
        <v>14040</v>
      </c>
      <c r="F19" s="33" t="s">
        <v>4</v>
      </c>
      <c r="G19" s="33"/>
      <c r="H19" s="33">
        <f>E19*1.21</f>
        <v>16988.399999999998</v>
      </c>
      <c r="I19" s="33" t="s">
        <v>4</v>
      </c>
      <c r="J19" s="20"/>
      <c r="K19" s="21"/>
    </row>
    <row r="20" spans="2:11" x14ac:dyDescent="0.2">
      <c r="B20" s="22" t="s">
        <v>19</v>
      </c>
      <c r="C20" s="20" t="s">
        <v>62</v>
      </c>
      <c r="D20" s="31">
        <v>0.02</v>
      </c>
      <c r="E20" s="32">
        <f>(E9*(E11+0.6)*450*D20)+(E10*(E11+0.5)*400*D20)</f>
        <v>4320</v>
      </c>
      <c r="F20" s="33" t="s">
        <v>4</v>
      </c>
      <c r="G20" s="33"/>
      <c r="H20" s="33">
        <f>E20*1.21</f>
        <v>5227.2</v>
      </c>
      <c r="I20" s="33" t="s">
        <v>4</v>
      </c>
      <c r="J20" s="20" t="s">
        <v>52</v>
      </c>
      <c r="K20" s="21"/>
    </row>
    <row r="21" spans="2:11" x14ac:dyDescent="0.2">
      <c r="B21" s="22" t="s">
        <v>21</v>
      </c>
      <c r="C21" s="20" t="s">
        <v>20</v>
      </c>
      <c r="D21" s="20"/>
      <c r="E21" s="32">
        <v>3000</v>
      </c>
      <c r="F21" s="33" t="s">
        <v>4</v>
      </c>
      <c r="G21" s="33"/>
      <c r="H21" s="33">
        <f>E21*1.21</f>
        <v>3630</v>
      </c>
      <c r="I21" s="33" t="s">
        <v>4</v>
      </c>
      <c r="J21" s="44"/>
      <c r="K21" s="21"/>
    </row>
    <row r="22" spans="2:11" x14ac:dyDescent="0.2">
      <c r="B22" s="22" t="s">
        <v>22</v>
      </c>
      <c r="C22" s="20" t="s">
        <v>59</v>
      </c>
      <c r="D22" s="31">
        <v>2.5000000000000001E-2</v>
      </c>
      <c r="E22" s="32">
        <f>E28*D22</f>
        <v>7800</v>
      </c>
      <c r="F22" s="33" t="s">
        <v>4</v>
      </c>
      <c r="G22" s="33"/>
      <c r="H22" s="33">
        <f>E22</f>
        <v>7800</v>
      </c>
      <c r="I22" s="33" t="s">
        <v>4</v>
      </c>
      <c r="J22" s="26" t="s">
        <v>48</v>
      </c>
      <c r="K22" s="21"/>
    </row>
    <row r="23" spans="2:11" x14ac:dyDescent="0.2">
      <c r="B23" s="22" t="s">
        <v>24</v>
      </c>
      <c r="C23" s="20" t="s">
        <v>23</v>
      </c>
      <c r="D23" s="20"/>
      <c r="E23" s="32">
        <v>0</v>
      </c>
      <c r="F23" s="33" t="s">
        <v>4</v>
      </c>
      <c r="G23" s="33"/>
      <c r="H23" s="33">
        <f>E23*1.21</f>
        <v>0</v>
      </c>
      <c r="I23" s="33" t="s">
        <v>4</v>
      </c>
      <c r="J23" s="26" t="s">
        <v>32</v>
      </c>
      <c r="K23" s="21"/>
    </row>
    <row r="24" spans="2:11" x14ac:dyDescent="0.2">
      <c r="B24" s="22" t="s">
        <v>26</v>
      </c>
      <c r="C24" s="20" t="s">
        <v>25</v>
      </c>
      <c r="D24" s="20"/>
      <c r="E24" s="32">
        <v>950</v>
      </c>
      <c r="F24" s="33" t="s">
        <v>4</v>
      </c>
      <c r="G24" s="33"/>
      <c r="H24" s="33">
        <f>E24*1.21</f>
        <v>1149.5</v>
      </c>
      <c r="I24" s="33" t="s">
        <v>4</v>
      </c>
      <c r="J24" s="26" t="s">
        <v>32</v>
      </c>
      <c r="K24" s="21"/>
    </row>
    <row r="25" spans="2:11" x14ac:dyDescent="0.2">
      <c r="B25" s="22"/>
      <c r="C25" s="20"/>
      <c r="D25" s="20"/>
      <c r="E25" s="32"/>
      <c r="F25" s="33"/>
      <c r="G25" s="33"/>
      <c r="H25" s="33"/>
      <c r="I25" s="20"/>
      <c r="J25" s="20"/>
      <c r="K25" s="21"/>
    </row>
    <row r="26" spans="2:11" ht="24" x14ac:dyDescent="0.3">
      <c r="B26" s="24" t="s">
        <v>33</v>
      </c>
      <c r="C26" s="25" t="s">
        <v>34</v>
      </c>
      <c r="D26" s="28"/>
      <c r="E26" s="34"/>
      <c r="F26" s="35"/>
      <c r="G26" s="35"/>
      <c r="H26" s="36"/>
      <c r="I26" s="30"/>
      <c r="J26" s="28"/>
      <c r="K26" s="21"/>
    </row>
    <row r="27" spans="2:11" ht="27" customHeight="1" x14ac:dyDescent="0.2">
      <c r="B27" s="22"/>
      <c r="C27" s="4" t="s">
        <v>8</v>
      </c>
      <c r="D27" s="4"/>
      <c r="E27" s="6" t="s">
        <v>28</v>
      </c>
      <c r="F27" s="7"/>
      <c r="G27" s="7"/>
      <c r="H27" s="7" t="s">
        <v>29</v>
      </c>
      <c r="I27" s="4"/>
      <c r="J27" s="4" t="s">
        <v>30</v>
      </c>
      <c r="K27" s="21"/>
    </row>
    <row r="28" spans="2:11" x14ac:dyDescent="0.2">
      <c r="B28" s="22" t="s">
        <v>35</v>
      </c>
      <c r="C28" s="20" t="s">
        <v>60</v>
      </c>
      <c r="D28" s="31"/>
      <c r="E28" s="32">
        <f>(E9*(E11+0.6)*650)+(E10*(E11+0.5)*350)</f>
        <v>312000</v>
      </c>
      <c r="F28" s="33" t="s">
        <v>4</v>
      </c>
      <c r="G28" s="33"/>
      <c r="H28" s="33">
        <f>E28*1.21</f>
        <v>377520</v>
      </c>
      <c r="I28" s="33" t="s">
        <v>4</v>
      </c>
      <c r="J28" s="20"/>
      <c r="K28" s="21"/>
    </row>
    <row r="29" spans="2:11" x14ac:dyDescent="0.2">
      <c r="B29" s="22" t="s">
        <v>41</v>
      </c>
      <c r="C29" s="20" t="s">
        <v>36</v>
      </c>
      <c r="D29" s="31"/>
      <c r="E29" s="32">
        <v>4500</v>
      </c>
      <c r="F29" s="33" t="s">
        <v>4</v>
      </c>
      <c r="G29" s="33"/>
      <c r="H29" s="33">
        <f>E29*1.21</f>
        <v>5445</v>
      </c>
      <c r="I29" s="33" t="s">
        <v>4</v>
      </c>
      <c r="J29" s="26" t="s">
        <v>31</v>
      </c>
      <c r="K29" s="21"/>
    </row>
    <row r="30" spans="2:11" x14ac:dyDescent="0.2">
      <c r="B30" s="22" t="s">
        <v>42</v>
      </c>
      <c r="C30" s="20" t="s">
        <v>37</v>
      </c>
      <c r="D30" s="20"/>
      <c r="E30" s="32">
        <v>750</v>
      </c>
      <c r="F30" s="33" t="s">
        <v>4</v>
      </c>
      <c r="G30" s="33"/>
      <c r="H30" s="33">
        <f>E30*1.21</f>
        <v>907.5</v>
      </c>
      <c r="I30" s="33" t="s">
        <v>4</v>
      </c>
      <c r="J30" s="26" t="s">
        <v>31</v>
      </c>
      <c r="K30" s="21"/>
    </row>
    <row r="31" spans="2:11" x14ac:dyDescent="0.2">
      <c r="B31" s="22" t="s">
        <v>43</v>
      </c>
      <c r="C31" s="20" t="s">
        <v>38</v>
      </c>
      <c r="D31" s="31">
        <v>0.1</v>
      </c>
      <c r="E31" s="32">
        <f>(E28+E29)*D31</f>
        <v>31650</v>
      </c>
      <c r="F31" s="33" t="s">
        <v>4</v>
      </c>
      <c r="G31" s="33"/>
      <c r="H31" s="33">
        <f>E31</f>
        <v>31650</v>
      </c>
      <c r="I31" s="33" t="s">
        <v>4</v>
      </c>
      <c r="J31" s="26"/>
      <c r="K31" s="21"/>
    </row>
    <row r="32" spans="2:11" x14ac:dyDescent="0.2">
      <c r="B32" s="22" t="s">
        <v>44</v>
      </c>
      <c r="C32" s="20" t="s">
        <v>40</v>
      </c>
      <c r="D32" s="20"/>
      <c r="E32" s="32">
        <f>IF(E12="JA",(E28*0.08),0)</f>
        <v>0</v>
      </c>
      <c r="F32" s="33" t="s">
        <v>4</v>
      </c>
      <c r="G32" s="33"/>
      <c r="H32" s="33">
        <f>E32</f>
        <v>0</v>
      </c>
      <c r="I32" s="33" t="s">
        <v>4</v>
      </c>
      <c r="J32" s="20"/>
      <c r="K32" s="21"/>
    </row>
    <row r="33" spans="2:11" x14ac:dyDescent="0.2">
      <c r="B33" s="22" t="s">
        <v>45</v>
      </c>
      <c r="C33" s="20" t="s">
        <v>46</v>
      </c>
      <c r="D33" s="20"/>
      <c r="E33" s="32">
        <f>H33/1.21</f>
        <v>49586.776859504134</v>
      </c>
      <c r="F33" s="33" t="s">
        <v>4</v>
      </c>
      <c r="G33" s="33"/>
      <c r="H33" s="33">
        <f>E13+E14+E15</f>
        <v>60000</v>
      </c>
      <c r="I33" s="33" t="s">
        <v>4</v>
      </c>
      <c r="J33" s="26" t="s">
        <v>61</v>
      </c>
      <c r="K33" s="21"/>
    </row>
    <row r="34" spans="2:11" x14ac:dyDescent="0.2">
      <c r="B34" s="22"/>
      <c r="C34" s="20"/>
      <c r="D34" s="20"/>
      <c r="E34" s="37"/>
      <c r="F34" s="20"/>
      <c r="G34" s="20"/>
      <c r="H34" s="20"/>
      <c r="I34" s="20"/>
      <c r="J34" s="20"/>
      <c r="K34" s="21"/>
    </row>
    <row r="35" spans="2:11" x14ac:dyDescent="0.2">
      <c r="B35" s="22"/>
      <c r="C35" s="20"/>
      <c r="D35" s="20"/>
      <c r="E35" s="23"/>
      <c r="F35" s="20"/>
      <c r="G35" s="20"/>
      <c r="H35" s="20"/>
      <c r="I35" s="20"/>
      <c r="J35" s="20"/>
      <c r="K35" s="21"/>
    </row>
    <row r="36" spans="2:11" ht="19" x14ac:dyDescent="0.25">
      <c r="B36" s="22"/>
      <c r="C36" s="38" t="s">
        <v>56</v>
      </c>
      <c r="D36" s="28"/>
      <c r="E36" s="39">
        <f>SUM(E28:E33)</f>
        <v>398486.77685950411</v>
      </c>
      <c r="F36" s="39"/>
      <c r="G36" s="39"/>
      <c r="H36" s="39">
        <f>E36*1.21</f>
        <v>482168.99999999994</v>
      </c>
      <c r="I36" s="20"/>
      <c r="J36" s="20"/>
      <c r="K36" s="21"/>
    </row>
    <row r="37" spans="2:11" x14ac:dyDescent="0.2">
      <c r="B37" s="22"/>
      <c r="C37" s="38"/>
      <c r="D37" s="20"/>
      <c r="E37" s="40"/>
      <c r="F37" s="40"/>
      <c r="G37" s="40"/>
      <c r="H37" s="40"/>
      <c r="I37" s="20"/>
      <c r="J37" s="20"/>
      <c r="K37" s="21"/>
    </row>
    <row r="38" spans="2:11" x14ac:dyDescent="0.2">
      <c r="B38" s="22"/>
      <c r="C38" s="20" t="s">
        <v>63</v>
      </c>
      <c r="D38" s="20"/>
      <c r="E38" s="41">
        <f>(SUM(E19:E34))+E8</f>
        <v>578596.77685950417</v>
      </c>
      <c r="F38" s="20"/>
      <c r="G38" s="20"/>
      <c r="H38" s="41">
        <f>(SUM(H19:H34))+E8</f>
        <v>660317.6</v>
      </c>
      <c r="I38" s="20"/>
      <c r="J38" s="20"/>
      <c r="K38" s="21"/>
    </row>
    <row r="39" spans="2:11" x14ac:dyDescent="0.2">
      <c r="B39" s="22"/>
      <c r="C39" s="20"/>
      <c r="D39" s="20"/>
      <c r="E39" s="23"/>
      <c r="F39" s="20"/>
      <c r="G39" s="20"/>
      <c r="H39" s="20"/>
      <c r="I39" s="20"/>
      <c r="J39" s="20"/>
      <c r="K39" s="21"/>
    </row>
    <row r="40" spans="2:11" x14ac:dyDescent="0.2">
      <c r="B40" s="22"/>
      <c r="C40" s="20" t="s">
        <v>53</v>
      </c>
      <c r="D40" s="20"/>
      <c r="E40" s="23"/>
      <c r="F40" s="20"/>
      <c r="G40" s="20"/>
      <c r="H40" s="20"/>
      <c r="I40" s="20"/>
      <c r="J40" s="20"/>
      <c r="K40" s="21"/>
    </row>
    <row r="41" spans="2:11" x14ac:dyDescent="0.2">
      <c r="B41" s="22"/>
      <c r="C41" s="20" t="s">
        <v>54</v>
      </c>
      <c r="D41" s="20"/>
      <c r="E41" s="23"/>
      <c r="F41" s="20"/>
      <c r="G41" s="20"/>
      <c r="H41" s="20"/>
      <c r="I41" s="20"/>
      <c r="J41" s="20"/>
      <c r="K41" s="21"/>
    </row>
    <row r="42" spans="2:11" x14ac:dyDescent="0.2">
      <c r="B42" s="22"/>
      <c r="C42" s="42" t="s">
        <v>55</v>
      </c>
      <c r="D42" s="20"/>
      <c r="E42" s="23"/>
      <c r="F42" s="20"/>
      <c r="G42" s="20"/>
      <c r="H42" s="20"/>
      <c r="I42" s="20"/>
      <c r="J42" s="20"/>
      <c r="K42" s="21"/>
    </row>
    <row r="43" spans="2:11" x14ac:dyDescent="0.2">
      <c r="B43" s="22"/>
      <c r="C43" s="20"/>
      <c r="D43" s="20"/>
      <c r="E43" s="23"/>
      <c r="F43" s="20"/>
      <c r="G43" s="20"/>
      <c r="H43" s="20"/>
      <c r="I43" s="20"/>
      <c r="J43" s="20"/>
      <c r="K43" s="21"/>
    </row>
    <row r="44" spans="2:11" x14ac:dyDescent="0.2">
      <c r="B44" s="22"/>
      <c r="C44" s="20"/>
      <c r="D44" s="20"/>
      <c r="E44" s="23"/>
      <c r="F44" s="20"/>
      <c r="G44" s="20"/>
      <c r="H44" s="20"/>
      <c r="I44" s="20"/>
      <c r="J44" s="20"/>
      <c r="K44" s="21"/>
    </row>
    <row r="45" spans="2:11" x14ac:dyDescent="0.2">
      <c r="B45" s="22"/>
      <c r="C45" s="20"/>
      <c r="D45" s="20"/>
      <c r="E45" s="23"/>
      <c r="F45" s="20"/>
      <c r="G45" s="20"/>
      <c r="H45" s="20"/>
      <c r="I45" s="20"/>
      <c r="J45" s="20"/>
      <c r="K45" s="21"/>
    </row>
    <row r="46" spans="2:11" x14ac:dyDescent="0.2">
      <c r="B46" s="22"/>
      <c r="C46" s="20"/>
      <c r="D46" s="20"/>
      <c r="E46" s="23"/>
      <c r="F46" s="20"/>
      <c r="G46" s="20"/>
      <c r="H46" s="20"/>
      <c r="I46" s="20"/>
      <c r="J46" s="20"/>
      <c r="K46" s="21"/>
    </row>
    <row r="47" spans="2:11" x14ac:dyDescent="0.2">
      <c r="B47" s="45"/>
      <c r="C47" s="46"/>
      <c r="D47" s="46"/>
      <c r="E47" s="47"/>
      <c r="F47" s="46"/>
      <c r="G47" s="46"/>
      <c r="H47" s="46"/>
      <c r="I47" s="46"/>
      <c r="J47" s="46"/>
      <c r="K47" s="43"/>
    </row>
  </sheetData>
  <hyperlinks>
    <hyperlink ref="C42" r:id="rId1" xr:uid="{CC1E8920-A436-8A4C-BED5-67A142E3787D}"/>
  </hyperlinks>
  <pageMargins left="0.2" right="0.2" top="0.5" bottom="0.5" header="0.05" footer="0.05"/>
  <pageSetup paperSize="9" scale="64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van Merode</dc:creator>
  <cp:lastModifiedBy>Sander van Merode</cp:lastModifiedBy>
  <dcterms:created xsi:type="dcterms:W3CDTF">2018-04-24T13:17:00Z</dcterms:created>
  <dcterms:modified xsi:type="dcterms:W3CDTF">2023-02-15T09:59:18Z</dcterms:modified>
</cp:coreProperties>
</file>